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nuernbergmesse.sharepoint.com/teams/wg-10103/Freigegebene Dokumente/General/MedtecLIVE 2024/Vertrieb/Angebote/"/>
    </mc:Choice>
  </mc:AlternateContent>
  <xr:revisionPtr revIDLastSave="104" documentId="8_{03ED2EF6-1357-4DDC-84E0-E527160A6754}" xr6:coauthVersionLast="47" xr6:coauthVersionMax="47" xr10:uidLastSave="{25986D13-3F67-4A14-AA1E-2C47D689A0C9}"/>
  <bookViews>
    <workbookView xWindow="28680" yWindow="-120" windowWidth="29040" windowHeight="15840" tabRatio="310" firstSheet="1" activeTab="1" xr2:uid="{00000000-000D-0000-FFFF-FFFF00000000}"/>
  </bookViews>
  <sheets>
    <sheet name="Price list" sheetId="2" state="hidden" r:id="rId1"/>
    <sheet name="Kostenübersicht" sheetId="6" r:id="rId2"/>
    <sheet name="Tabelle1" sheetId="3" state="hidden" r:id="rId3"/>
  </sheets>
  <definedNames>
    <definedName name="_xlnm.Print_Area" localSheetId="1">Kostenübersicht!$A$1:$G$32</definedName>
    <definedName name="exhibition_list">'Price list'!$A$2:$A$3</definedName>
    <definedName name="Exhibitions_List">'Price list'!$A$2:$A$3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6" l="1"/>
  <c r="F12" i="6" s="1"/>
  <c r="B11" i="6"/>
  <c r="C11" i="6" s="1"/>
  <c r="B2" i="6"/>
  <c r="D11" i="6" l="1"/>
  <c r="E11" i="6"/>
  <c r="F11" i="6"/>
  <c r="F15" i="6" s="1"/>
  <c r="C12" i="6"/>
  <c r="C15" i="6" s="1"/>
  <c r="C18" i="6" s="1"/>
  <c r="D12" i="6"/>
  <c r="E12" i="6"/>
  <c r="E15" i="6" l="1"/>
  <c r="D15" i="6"/>
  <c r="A2" i="2"/>
  <c r="F9" i="6" l="1"/>
  <c r="E9" i="6"/>
  <c r="D9" i="6"/>
  <c r="C9" i="6"/>
  <c r="B13" i="6"/>
  <c r="E13" i="6" l="1"/>
  <c r="D13" i="6"/>
  <c r="F13" i="6"/>
  <c r="C13" i="6"/>
  <c r="C23" i="6" l="1"/>
  <c r="C19" i="6"/>
  <c r="C20" i="6"/>
  <c r="C21" i="6"/>
  <c r="C24" i="6"/>
  <c r="C25" i="6"/>
  <c r="C26" i="6"/>
  <c r="D20" i="6"/>
  <c r="D23" i="6"/>
  <c r="D19" i="6"/>
  <c r="D21" i="6"/>
  <c r="D25" i="6"/>
  <c r="D18" i="6"/>
  <c r="D26" i="6"/>
  <c r="D24" i="6"/>
  <c r="F25" i="6"/>
  <c r="F21" i="6"/>
  <c r="F23" i="6"/>
  <c r="F26" i="6"/>
  <c r="F20" i="6"/>
  <c r="F18" i="6"/>
  <c r="F24" i="6"/>
  <c r="F19" i="6"/>
  <c r="E20" i="6"/>
  <c r="E26" i="6"/>
  <c r="E19" i="6"/>
  <c r="E18" i="6"/>
  <c r="E24" i="6"/>
  <c r="E21" i="6"/>
  <c r="E25" i="6"/>
  <c r="E23" i="6"/>
</calcChain>
</file>

<file path=xl/sharedStrings.xml><?xml version="1.0" encoding="utf-8"?>
<sst xmlns="http://schemas.openxmlformats.org/spreadsheetml/2006/main" count="56" uniqueCount="50">
  <si>
    <t xml:space="preserve">Duration of the fair: </t>
  </si>
  <si>
    <t>Stand space in m²:</t>
  </si>
  <si>
    <t>Disposal costs</t>
  </si>
  <si>
    <t>In- line 
stand</t>
  </si>
  <si>
    <t>Corner-
stand</t>
  </si>
  <si>
    <t>Head-
stand</t>
  </si>
  <si>
    <t>Block-
stand</t>
  </si>
  <si>
    <t>Communication package (Print und Online)</t>
  </si>
  <si>
    <t>Rental stand per m² 
(minimum-cost)</t>
  </si>
  <si>
    <t>Notifications</t>
  </si>
  <si>
    <t>Duration</t>
  </si>
  <si>
    <t>AUMA-Fee</t>
  </si>
  <si>
    <t>Minimum stand rental</t>
  </si>
  <si>
    <t>Minimum stand space</t>
  </si>
  <si>
    <t>Important information!</t>
  </si>
  <si>
    <t xml:space="preserve">1,50€/m² </t>
  </si>
  <si>
    <t>AUMA Gebühren</t>
  </si>
  <si>
    <t xml:space="preserve">Entsorgungspauschale / Ökozuschlag: </t>
  </si>
  <si>
    <t>Reihenstand</t>
  </si>
  <si>
    <t>Eckstand</t>
  </si>
  <si>
    <t>Kopfstand</t>
  </si>
  <si>
    <t>Blockstand</t>
  </si>
  <si>
    <t>Exhibition:</t>
  </si>
  <si>
    <t>early bird discount til 30.11.2023: reduction in the amount of 15€/m²</t>
  </si>
  <si>
    <t>18.06 - 20.06.2024</t>
  </si>
  <si>
    <t>Standflächenpreis regulär</t>
  </si>
  <si>
    <t>Frühbucher</t>
  </si>
  <si>
    <t>MedtecLIVE 2024</t>
  </si>
  <si>
    <t xml:space="preserve">Minimum stand space in m²: </t>
  </si>
  <si>
    <t>Paket »KLASSIK«</t>
  </si>
  <si>
    <t>Package »MAXIMA 40«</t>
  </si>
  <si>
    <t>Paket »CONCEPT LIGHT«</t>
  </si>
  <si>
    <t>Paket »LOOK«</t>
  </si>
  <si>
    <t xml:space="preserve">Basis package
(without furniture) </t>
  </si>
  <si>
    <t>complete package 
(with furniture)</t>
  </si>
  <si>
    <t xml:space="preserve">rental boothes 
from Landesmesse Stuttgart: </t>
  </si>
  <si>
    <t>Obligatorische Kosten:</t>
  </si>
  <si>
    <t xml:space="preserve">Marketing-Services </t>
  </si>
  <si>
    <t>Registration for exhibitors online, at:</t>
  </si>
  <si>
    <t xml:space="preserve">Booking of complete rental stands from the end of February: </t>
  </si>
  <si>
    <t>Preise per m²</t>
  </si>
  <si>
    <t>Gesamtpreis 
ohne Standbau</t>
  </si>
  <si>
    <t xml:space="preserve">Miet-Komplettstände inkl. Standfläche: </t>
  </si>
  <si>
    <t xml:space="preserve">Basis Pakete
(exklusive Möblierung) </t>
  </si>
  <si>
    <t>Komplett Pakete
(inklusive Möblierung)</t>
  </si>
  <si>
    <t>Paket »MAXIMA 40«</t>
  </si>
  <si>
    <t>Paket »CONCEPT LIGHT« (buchbar ab 12 m²)</t>
  </si>
  <si>
    <t>Paket »LOOK« (buchbar ab 20 m²)</t>
  </si>
  <si>
    <t>https://www.medteclive.com/de/fuer-aussteller/aussteller-werden</t>
  </si>
  <si>
    <t>https://www.stuttgartmesseserviceportal.de/LMS/web/OBS/Messeauswahl.aspx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</si>
</sst>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0&quot;€/m²&quot;"/>
    <numFmt numFmtId="165" formatCode="0\ &quot;m²&quot;"/>
    <numFmt numFmtId="166" formatCode="#,##0.00\ &quot;€&quot;"/>
  </numFmts>
  <fonts count="24" x14ac:knownFonts="1">
    <font>
      <sz val="10"/>
      <name val="Arial"/>
    </font>
    <font>
      <sz val="10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Wingdings"/>
      <charset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name val="Wingdings"/>
      <charset val="2"/>
    </font>
    <font>
      <u/>
      <sz val="10"/>
      <color theme="10"/>
      <name val="Arial"/>
      <family val="2"/>
    </font>
    <font>
      <b/>
      <sz val="10"/>
      <color rgb="FF008874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887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/>
    </xf>
    <xf numFmtId="44" fontId="0" fillId="2" borderId="2" xfId="3" applyFont="1" applyFill="1" applyBorder="1" applyAlignment="1">
      <alignment vertical="center"/>
    </xf>
    <xf numFmtId="44" fontId="0" fillId="2" borderId="3" xfId="3" applyFont="1" applyFill="1" applyBorder="1" applyAlignment="1">
      <alignment vertical="center"/>
    </xf>
    <xf numFmtId="44" fontId="0" fillId="2" borderId="4" xfId="3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5" fillId="3" borderId="0" xfId="3" applyNumberFormat="1" applyFont="1" applyFill="1" applyBorder="1" applyAlignment="1" applyProtection="1">
      <alignment vertical="center" wrapText="1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3" fillId="2" borderId="7" xfId="0" applyFont="1" applyFill="1" applyBorder="1" applyAlignment="1">
      <alignment horizontal="center" vertical="center" wrapText="1"/>
    </xf>
    <xf numFmtId="0" fontId="12" fillId="3" borderId="0" xfId="0" applyFont="1" applyFill="1" applyAlignment="1" applyProtection="1">
      <alignment vertical="center"/>
      <protection hidden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0" fillId="2" borderId="9" xfId="0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0" fillId="3" borderId="0" xfId="0" applyFill="1" applyAlignment="1" applyProtection="1">
      <alignment vertical="center"/>
      <protection hidden="1"/>
    </xf>
    <xf numFmtId="0" fontId="3" fillId="8" borderId="1" xfId="0" applyFont="1" applyFill="1" applyBorder="1" applyAlignment="1" applyProtection="1">
      <alignment vertical="center"/>
      <protection locked="0"/>
    </xf>
    <xf numFmtId="44" fontId="1" fillId="8" borderId="11" xfId="3" applyFont="1" applyFill="1" applyBorder="1" applyAlignment="1" applyProtection="1">
      <alignment horizontal="center" vertical="center"/>
      <protection locked="0"/>
    </xf>
    <xf numFmtId="0" fontId="3" fillId="8" borderId="1" xfId="0" applyFont="1" applyFill="1" applyBorder="1" applyAlignment="1">
      <alignment horizontal="left" vertical="center" wrapText="1"/>
    </xf>
    <xf numFmtId="164" fontId="1" fillId="8" borderId="1" xfId="3" applyNumberFormat="1" applyFont="1" applyFill="1" applyBorder="1" applyAlignment="1" applyProtection="1">
      <alignment horizontal="center" vertical="center"/>
      <protection locked="0"/>
    </xf>
    <xf numFmtId="44" fontId="1" fillId="8" borderId="1" xfId="3" applyFont="1" applyFill="1" applyBorder="1" applyAlignment="1" applyProtection="1">
      <alignment horizontal="center" vertical="center"/>
      <protection locked="0"/>
    </xf>
    <xf numFmtId="165" fontId="1" fillId="8" borderId="1" xfId="3" applyNumberFormat="1" applyFont="1" applyFill="1" applyBorder="1" applyAlignment="1" applyProtection="1">
      <alignment horizontal="right" vertical="center"/>
      <protection locked="0"/>
    </xf>
    <xf numFmtId="0" fontId="1" fillId="8" borderId="9" xfId="0" applyFont="1" applyFill="1" applyBorder="1" applyAlignment="1">
      <alignment vertical="center"/>
    </xf>
    <xf numFmtId="44" fontId="1" fillId="8" borderId="1" xfId="6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8" fillId="3" borderId="0" xfId="0" applyFont="1" applyFill="1" applyAlignment="1" applyProtection="1">
      <alignment horizontal="center" vertical="center"/>
      <protection hidden="1"/>
    </xf>
    <xf numFmtId="0" fontId="8" fillId="7" borderId="0" xfId="0" applyFont="1" applyFill="1" applyAlignment="1" applyProtection="1">
      <alignment horizontal="center" vertical="center"/>
      <protection locked="0" hidden="1"/>
    </xf>
    <xf numFmtId="0" fontId="15" fillId="3" borderId="0" xfId="0" applyFont="1" applyFill="1" applyAlignment="1" applyProtection="1">
      <alignment vertical="center"/>
      <protection hidden="1"/>
    </xf>
    <xf numFmtId="0" fontId="8" fillId="6" borderId="0" xfId="0" applyFont="1" applyFill="1" applyAlignment="1" applyProtection="1">
      <alignment horizontal="center" vertical="center"/>
      <protection locked="0" hidden="1"/>
    </xf>
    <xf numFmtId="0" fontId="3" fillId="3" borderId="0" xfId="0" applyFont="1" applyFill="1" applyAlignment="1" applyProtection="1">
      <alignment horizontal="center" vertical="center" textRotation="45"/>
      <protection hidden="1"/>
    </xf>
    <xf numFmtId="0" fontId="3" fillId="2" borderId="0" xfId="0" applyFont="1" applyFill="1" applyAlignment="1" applyProtection="1">
      <alignment horizontal="center" vertical="center" textRotation="45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0" fontId="7" fillId="4" borderId="0" xfId="0" applyFont="1" applyFill="1" applyAlignment="1" applyProtection="1">
      <alignment vertical="center"/>
      <protection hidden="1"/>
    </xf>
    <xf numFmtId="0" fontId="7" fillId="5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" fillId="3" borderId="12" xfId="0" applyFont="1" applyFill="1" applyBorder="1" applyAlignment="1" applyProtection="1">
      <alignment vertical="center"/>
      <protection hidden="1"/>
    </xf>
    <xf numFmtId="44" fontId="14" fillId="7" borderId="12" xfId="3" applyFont="1" applyFill="1" applyBorder="1" applyAlignment="1" applyProtection="1">
      <alignment vertical="center"/>
      <protection hidden="1"/>
    </xf>
    <xf numFmtId="44" fontId="14" fillId="2" borderId="12" xfId="3" applyFont="1" applyFill="1" applyBorder="1" applyAlignment="1" applyProtection="1">
      <alignment vertical="center"/>
      <protection hidden="1"/>
    </xf>
    <xf numFmtId="44" fontId="2" fillId="3" borderId="12" xfId="3" applyFont="1" applyFill="1" applyBorder="1" applyAlignment="1" applyProtection="1">
      <alignment horizontal="right" vertical="center"/>
      <protection hidden="1"/>
    </xf>
    <xf numFmtId="44" fontId="2" fillId="3" borderId="12" xfId="3" applyFont="1" applyFill="1" applyBorder="1" applyAlignment="1" applyProtection="1">
      <alignment vertical="center"/>
      <protection hidden="1"/>
    </xf>
    <xf numFmtId="44" fontId="5" fillId="3" borderId="12" xfId="3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44" fontId="1" fillId="3" borderId="12" xfId="3" applyFont="1" applyFill="1" applyBorder="1" applyAlignment="1" applyProtection="1">
      <alignment vertical="center"/>
      <protection hidden="1"/>
    </xf>
    <xf numFmtId="44" fontId="1" fillId="2" borderId="12" xfId="3" applyFont="1" applyFill="1" applyBorder="1" applyAlignment="1" applyProtection="1">
      <alignment vertical="center"/>
      <protection hidden="1"/>
    </xf>
    <xf numFmtId="44" fontId="7" fillId="4" borderId="12" xfId="3" applyFont="1" applyFill="1" applyBorder="1" applyAlignment="1" applyProtection="1">
      <alignment vertical="center"/>
      <protection hidden="1"/>
    </xf>
    <xf numFmtId="44" fontId="7" fillId="5" borderId="12" xfId="3" applyFont="1" applyFill="1" applyBorder="1" applyAlignment="1" applyProtection="1">
      <alignment vertical="center"/>
      <protection hidden="1"/>
    </xf>
    <xf numFmtId="0" fontId="17" fillId="3" borderId="0" xfId="0" applyFont="1" applyFill="1" applyAlignment="1" applyProtection="1">
      <alignment vertical="center"/>
      <protection hidden="1"/>
    </xf>
    <xf numFmtId="14" fontId="0" fillId="0" borderId="0" xfId="0" applyNumberFormat="1" applyAlignment="1">
      <alignment vertical="center"/>
    </xf>
    <xf numFmtId="0" fontId="3" fillId="3" borderId="13" xfId="0" applyFont="1" applyFill="1" applyBorder="1" applyAlignment="1" applyProtection="1">
      <alignment vertical="center" wrapText="1"/>
      <protection hidden="1"/>
    </xf>
    <xf numFmtId="44" fontId="3" fillId="3" borderId="13" xfId="3" applyFont="1" applyFill="1" applyBorder="1" applyAlignment="1" applyProtection="1">
      <alignment vertical="center"/>
      <protection hidden="1"/>
    </xf>
    <xf numFmtId="44" fontId="1" fillId="3" borderId="14" xfId="3" applyFont="1" applyFill="1" applyBorder="1" applyAlignment="1" applyProtection="1">
      <alignment vertical="center"/>
      <protection hidden="1"/>
    </xf>
    <xf numFmtId="44" fontId="1" fillId="2" borderId="14" xfId="3" applyFont="1" applyFill="1" applyBorder="1" applyAlignment="1" applyProtection="1">
      <alignment vertical="center"/>
      <protection hidden="1"/>
    </xf>
    <xf numFmtId="44" fontId="1" fillId="4" borderId="14" xfId="3" applyFont="1" applyFill="1" applyBorder="1" applyAlignment="1" applyProtection="1">
      <alignment vertical="center"/>
      <protection hidden="1"/>
    </xf>
    <xf numFmtId="44" fontId="1" fillId="5" borderId="14" xfId="3" applyFont="1" applyFill="1" applyBorder="1" applyAlignment="1" applyProtection="1">
      <alignment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44" fontId="6" fillId="3" borderId="13" xfId="3" applyFont="1" applyFill="1" applyBorder="1" applyAlignment="1" applyProtection="1">
      <alignment horizontal="center" vertical="center"/>
      <protection hidden="1"/>
    </xf>
    <xf numFmtId="0" fontId="0" fillId="3" borderId="14" xfId="0" applyFill="1" applyBorder="1" applyAlignment="1" applyProtection="1">
      <alignment vertical="center"/>
      <protection hidden="1"/>
    </xf>
    <xf numFmtId="44" fontId="5" fillId="3" borderId="14" xfId="3" applyFont="1" applyFill="1" applyBorder="1" applyAlignment="1" applyProtection="1">
      <alignment horizontal="center" vertical="center"/>
      <protection hidden="1"/>
    </xf>
    <xf numFmtId="0" fontId="1" fillId="3" borderId="15" xfId="0" applyFont="1" applyFill="1" applyBorder="1" applyAlignment="1" applyProtection="1">
      <alignment vertical="center"/>
      <protection hidden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3" borderId="12" xfId="0" applyFont="1" applyFill="1" applyBorder="1" applyAlignment="1" applyProtection="1">
      <alignment vertical="center"/>
      <protection hidden="1"/>
    </xf>
    <xf numFmtId="0" fontId="0" fillId="0" borderId="12" xfId="0" applyBorder="1" applyAlignment="1">
      <alignment vertical="center"/>
    </xf>
    <xf numFmtId="166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11" borderId="0" xfId="0" applyFont="1" applyFill="1" applyAlignment="1" applyProtection="1">
      <alignment vertical="center" wrapText="1"/>
      <protection hidden="1"/>
    </xf>
    <xf numFmtId="0" fontId="3" fillId="3" borderId="0" xfId="0" applyFont="1" applyFill="1" applyAlignment="1" applyProtection="1">
      <alignment vertical="center" wrapText="1"/>
      <protection hidden="1"/>
    </xf>
    <xf numFmtId="44" fontId="3" fillId="3" borderId="0" xfId="3" applyFont="1" applyFill="1" applyBorder="1" applyAlignment="1" applyProtection="1">
      <alignment vertical="center"/>
      <protection hidden="1"/>
    </xf>
    <xf numFmtId="44" fontId="6" fillId="3" borderId="0" xfId="3" applyFont="1" applyFill="1" applyBorder="1" applyAlignment="1" applyProtection="1">
      <alignment horizontal="center" vertical="center"/>
      <protection hidden="1"/>
    </xf>
    <xf numFmtId="44" fontId="3" fillId="0" borderId="12" xfId="3" applyFont="1" applyFill="1" applyBorder="1" applyAlignment="1" applyProtection="1">
      <alignment vertical="center"/>
      <protection hidden="1"/>
    </xf>
    <xf numFmtId="0" fontId="0" fillId="9" borderId="12" xfId="0" applyFill="1" applyBorder="1" applyAlignment="1">
      <alignment vertical="center"/>
    </xf>
    <xf numFmtId="166" fontId="0" fillId="9" borderId="12" xfId="0" applyNumberFormat="1" applyFill="1" applyBorder="1" applyAlignment="1">
      <alignment vertical="center"/>
    </xf>
    <xf numFmtId="0" fontId="22" fillId="4" borderId="0" xfId="0" applyFont="1" applyFill="1" applyAlignment="1" applyProtection="1">
      <alignment horizontal="center" vertical="center" textRotation="45"/>
      <protection hidden="1"/>
    </xf>
    <xf numFmtId="0" fontId="22" fillId="5" borderId="0" xfId="0" applyFont="1" applyFill="1" applyAlignment="1" applyProtection="1">
      <alignment horizontal="center" vertical="center" textRotation="45"/>
      <protection hidden="1"/>
    </xf>
    <xf numFmtId="0" fontId="23" fillId="3" borderId="0" xfId="0" applyFont="1" applyFill="1" applyAlignment="1" applyProtection="1">
      <alignment wrapText="1"/>
      <protection hidden="1"/>
    </xf>
    <xf numFmtId="0" fontId="3" fillId="3" borderId="13" xfId="0" applyFont="1" applyFill="1" applyBorder="1" applyAlignment="1" applyProtection="1">
      <alignment vertical="center"/>
      <protection hidden="1"/>
    </xf>
    <xf numFmtId="0" fontId="22" fillId="12" borderId="0" xfId="0" applyFont="1" applyFill="1" applyAlignment="1" applyProtection="1">
      <alignment vertical="center"/>
      <protection hidden="1"/>
    </xf>
    <xf numFmtId="0" fontId="22" fillId="12" borderId="0" xfId="0" applyFont="1" applyFill="1" applyAlignment="1" applyProtection="1">
      <alignment vertical="center" wrapText="1"/>
      <protection hidden="1"/>
    </xf>
    <xf numFmtId="0" fontId="18" fillId="0" borderId="0" xfId="0" applyFont="1" applyAlignment="1">
      <alignment vertical="center" wrapText="1"/>
    </xf>
    <xf numFmtId="0" fontId="1" fillId="3" borderId="0" xfId="0" applyFont="1" applyFill="1" applyAlignment="1" applyProtection="1">
      <alignment horizontal="left" vertical="top" wrapText="1"/>
      <protection hidden="1"/>
    </xf>
    <xf numFmtId="0" fontId="16" fillId="9" borderId="0" xfId="14" applyNumberFormat="1" applyFill="1" applyBorder="1" applyAlignment="1" applyProtection="1">
      <alignment horizontal="center" vertical="center"/>
      <protection hidden="1"/>
    </xf>
    <xf numFmtId="0" fontId="16" fillId="10" borderId="0" xfId="14" applyNumberFormat="1" applyFill="1" applyBorder="1" applyAlignment="1" applyProtection="1">
      <alignment horizontal="center" vertical="center" wrapText="1"/>
      <protection hidden="1"/>
    </xf>
  </cellXfs>
  <cellStyles count="15">
    <cellStyle name="Link" xfId="14" builtinId="8"/>
    <cellStyle name="Standard" xfId="0" builtinId="0"/>
    <cellStyle name="Standard 2" xfId="1" xr:uid="{00000000-0005-0000-0000-000002000000}"/>
    <cellStyle name="Standard 2 2" xfId="9" xr:uid="{00000000-0005-0000-0000-000003000000}"/>
    <cellStyle name="Standard 3" xfId="2" xr:uid="{00000000-0005-0000-0000-000004000000}"/>
    <cellStyle name="Standard 3 2" xfId="10" xr:uid="{00000000-0005-0000-0000-000005000000}"/>
    <cellStyle name="Währung" xfId="3" builtinId="4"/>
    <cellStyle name="Währung 2" xfId="4" xr:uid="{00000000-0005-0000-0000-000007000000}"/>
    <cellStyle name="Währung 2 2" xfId="5" xr:uid="{00000000-0005-0000-0000-000008000000}"/>
    <cellStyle name="Währung 2 2 2" xfId="12" xr:uid="{00000000-0005-0000-0000-000009000000}"/>
    <cellStyle name="Währung 2 3" xfId="11" xr:uid="{00000000-0005-0000-0000-00000A000000}"/>
    <cellStyle name="Währung 3" xfId="6" xr:uid="{00000000-0005-0000-0000-00000B000000}"/>
    <cellStyle name="Währung 3 2" xfId="8" xr:uid="{00000000-0005-0000-0000-00000C000000}"/>
    <cellStyle name="Währung 4" xfId="7" xr:uid="{00000000-0005-0000-0000-00000D000000}"/>
    <cellStyle name="Währung 4 2" xfId="13" xr:uid="{00000000-0005-0000-0000-00000E000000}"/>
  </cellStyles>
  <dxfs count="6">
    <dxf>
      <font>
        <condense val="0"/>
        <extend val="0"/>
        <color auto="1"/>
      </font>
      <fill>
        <patternFill>
          <bgColor indexed="26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  <fill>
        <patternFill>
          <bgColor indexed="26"/>
        </patternFill>
      </fill>
    </dxf>
  </dxfs>
  <tableStyles count="0" defaultTableStyle="TableStyleMedium2" defaultPivotStyle="PivotStyleLight16"/>
  <colors>
    <mruColors>
      <color rgb="FF00887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66469</xdr:colOff>
      <xdr:row>0</xdr:row>
      <xdr:rowOff>0</xdr:rowOff>
    </xdr:from>
    <xdr:to>
      <xdr:col>6</xdr:col>
      <xdr:colOff>523875</xdr:colOff>
      <xdr:row>5</xdr:row>
      <xdr:rowOff>114300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65F4CC3-9CB8-A164-97E2-A640935137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094" y="0"/>
          <a:ext cx="4610306" cy="13430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27293</xdr:rowOff>
    </xdr:from>
    <xdr:to>
      <xdr:col>6</xdr:col>
      <xdr:colOff>857250</xdr:colOff>
      <xdr:row>39</xdr:row>
      <xdr:rowOff>153396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CB869A6-C751-4F4F-BFE2-331B1C30D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837543"/>
          <a:ext cx="10010775" cy="25454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edteclive.com/de/fuer-aussteller/aussteller-werden" TargetMode="External"/><Relationship Id="rId2" Type="http://schemas.openxmlformats.org/officeDocument/2006/relationships/hyperlink" Target="https://www.stuttgartmesseserviceportal.de/LMS/web/OBS/Events.aspx" TargetMode="External"/><Relationship Id="rId1" Type="http://schemas.openxmlformats.org/officeDocument/2006/relationships/hyperlink" Target="https://www.stuttgartmesseserviceportal.de/LMS/web/OBS/Messeauswahl.asp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medteclive.com/de/fuer-aussteller/aussteller-werd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M65512"/>
  <sheetViews>
    <sheetView zoomScale="115" zoomScaleNormal="115" workbookViewId="0">
      <pane ySplit="1" topLeftCell="A2" activePane="bottomLeft" state="frozen"/>
      <selection activeCell="A19" sqref="A19"/>
      <selection pane="bottomLeft" activeCell="A19" sqref="A19"/>
    </sheetView>
  </sheetViews>
  <sheetFormatPr baseColWidth="10" defaultColWidth="11.42578125" defaultRowHeight="12.75" x14ac:dyDescent="0.2"/>
  <cols>
    <col min="1" max="1" width="26.85546875" style="1" bestFit="1" customWidth="1"/>
    <col min="2" max="2" width="17.140625" style="1" bestFit="1" customWidth="1"/>
    <col min="3" max="3" width="16.42578125" style="1" bestFit="1" customWidth="1"/>
    <col min="4" max="7" width="15.5703125" style="1" customWidth="1"/>
    <col min="8" max="8" width="48.140625" style="1" customWidth="1"/>
    <col min="9" max="9" width="23.42578125" style="7" bestFit="1" customWidth="1"/>
    <col min="10" max="10" width="13.5703125" style="1" bestFit="1" customWidth="1"/>
    <col min="11" max="11" width="12.140625" style="1" customWidth="1"/>
    <col min="12" max="12" width="19.42578125" style="1" hidden="1" customWidth="1"/>
    <col min="13" max="13" width="19.42578125" style="1" customWidth="1"/>
    <col min="14" max="16384" width="11.42578125" style="1"/>
  </cols>
  <sheetData>
    <row r="1" spans="1:13" ht="81" customHeight="1" thickBot="1" x14ac:dyDescent="0.25">
      <c r="B1" s="16" t="s">
        <v>3</v>
      </c>
      <c r="C1" s="6" t="s">
        <v>4</v>
      </c>
      <c r="D1" s="14" t="s">
        <v>5</v>
      </c>
      <c r="E1" s="6" t="s">
        <v>6</v>
      </c>
      <c r="F1" s="14" t="s">
        <v>7</v>
      </c>
      <c r="G1" s="6" t="s">
        <v>8</v>
      </c>
      <c r="H1" s="17" t="s">
        <v>9</v>
      </c>
      <c r="I1" s="20" t="s">
        <v>10</v>
      </c>
      <c r="J1" s="17" t="s">
        <v>2</v>
      </c>
      <c r="K1" s="17" t="s">
        <v>11</v>
      </c>
      <c r="L1" s="17" t="s">
        <v>12</v>
      </c>
      <c r="M1" s="17" t="s">
        <v>13</v>
      </c>
    </row>
    <row r="2" spans="1:13" ht="15" customHeight="1" x14ac:dyDescent="0.2">
      <c r="A2" s="2" t="e">
        <f>#REF!</f>
        <v>#REF!</v>
      </c>
      <c r="B2" s="3">
        <v>0</v>
      </c>
      <c r="C2" s="4">
        <v>0</v>
      </c>
      <c r="D2" s="5">
        <v>0</v>
      </c>
      <c r="E2" s="4">
        <v>0</v>
      </c>
      <c r="F2" s="5">
        <v>0</v>
      </c>
      <c r="G2" s="4">
        <v>0</v>
      </c>
      <c r="H2" s="19" t="s">
        <v>14</v>
      </c>
      <c r="I2" s="18"/>
      <c r="J2" s="4"/>
      <c r="K2" s="4"/>
      <c r="L2" s="4"/>
      <c r="M2" s="4"/>
    </row>
    <row r="3" spans="1:13" ht="25.5" x14ac:dyDescent="0.2">
      <c r="A3" s="22" t="s">
        <v>27</v>
      </c>
      <c r="B3" s="23">
        <v>269</v>
      </c>
      <c r="C3" s="26">
        <v>282</v>
      </c>
      <c r="D3" s="26">
        <v>290</v>
      </c>
      <c r="E3" s="26">
        <v>299</v>
      </c>
      <c r="F3" s="26">
        <v>890</v>
      </c>
      <c r="G3" s="26"/>
      <c r="H3" s="24" t="s">
        <v>23</v>
      </c>
      <c r="I3" s="28" t="s">
        <v>24</v>
      </c>
      <c r="J3" s="25">
        <v>8</v>
      </c>
      <c r="K3" s="26">
        <v>0.6</v>
      </c>
      <c r="L3" s="26"/>
      <c r="M3" s="27">
        <v>9</v>
      </c>
    </row>
    <row r="4" spans="1:13" x14ac:dyDescent="0.2">
      <c r="A4" s="22" t="s">
        <v>26</v>
      </c>
      <c r="B4" s="23">
        <v>254</v>
      </c>
      <c r="C4" s="26">
        <v>267</v>
      </c>
      <c r="D4" s="26">
        <v>275</v>
      </c>
      <c r="E4" s="26">
        <v>284</v>
      </c>
      <c r="F4" s="26">
        <v>890</v>
      </c>
      <c r="I4" s="54">
        <v>45261</v>
      </c>
    </row>
    <row r="5" spans="1:13" x14ac:dyDescent="0.2">
      <c r="A5" s="30"/>
    </row>
    <row r="7" spans="1:13" ht="38.25" x14ac:dyDescent="0.2">
      <c r="A7" s="74" t="s">
        <v>35</v>
      </c>
      <c r="B7" s="74" t="s">
        <v>33</v>
      </c>
      <c r="C7" s="74" t="s">
        <v>34</v>
      </c>
    </row>
    <row r="8" spans="1:13" x14ac:dyDescent="0.2">
      <c r="A8" s="72" t="s">
        <v>29</v>
      </c>
      <c r="B8" s="73">
        <v>108</v>
      </c>
      <c r="C8" s="73">
        <v>135</v>
      </c>
    </row>
    <row r="9" spans="1:13" x14ac:dyDescent="0.2">
      <c r="A9" s="72" t="s">
        <v>30</v>
      </c>
      <c r="B9" s="73">
        <v>112</v>
      </c>
      <c r="C9" s="73">
        <v>149</v>
      </c>
    </row>
    <row r="10" spans="1:13" x14ac:dyDescent="0.2">
      <c r="A10" s="72" t="s">
        <v>31</v>
      </c>
      <c r="B10" s="73">
        <v>118</v>
      </c>
      <c r="C10" s="73">
        <v>165</v>
      </c>
    </row>
    <row r="11" spans="1:13" x14ac:dyDescent="0.2">
      <c r="A11" s="72" t="s">
        <v>32</v>
      </c>
      <c r="B11" s="73">
        <v>248</v>
      </c>
      <c r="C11" s="73">
        <v>289</v>
      </c>
    </row>
    <row r="65512" spans="8:8" x14ac:dyDescent="0.2">
      <c r="H65512" s="29" t="s">
        <v>15</v>
      </c>
    </row>
  </sheetData>
  <dataConsolidate/>
  <phoneticPr fontId="11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91D51-5501-4263-92AB-3C6B240A69DA}">
  <dimension ref="A1:M46"/>
  <sheetViews>
    <sheetView tabSelected="1" zoomScaleNormal="100" workbookViewId="0">
      <selection activeCell="L24" sqref="L24"/>
    </sheetView>
  </sheetViews>
  <sheetFormatPr baseColWidth="10" defaultColWidth="11.42578125" defaultRowHeight="12.75" x14ac:dyDescent="0.2"/>
  <cols>
    <col min="1" max="1" width="42.28515625" style="9" customWidth="1"/>
    <col min="2" max="2" width="32.7109375" style="9" customWidth="1"/>
    <col min="3" max="6" width="15.5703125" style="9" customWidth="1"/>
    <col min="7" max="7" width="15.7109375" style="9" customWidth="1"/>
    <col min="8" max="16384" width="11.42578125" style="9"/>
  </cols>
  <sheetData>
    <row r="1" spans="1:13" s="8" customFormat="1" ht="24.75" customHeight="1" x14ac:dyDescent="0.2">
      <c r="A1" s="10" t="s">
        <v>22</v>
      </c>
      <c r="B1" s="32" t="s">
        <v>27</v>
      </c>
      <c r="C1" s="33"/>
      <c r="D1" s="11"/>
      <c r="E1" s="11"/>
      <c r="F1" s="11"/>
      <c r="G1" s="11"/>
    </row>
    <row r="2" spans="1:13" s="8" customFormat="1" ht="15.75" x14ac:dyDescent="0.2">
      <c r="A2" s="10" t="s">
        <v>0</v>
      </c>
      <c r="B2" s="31" t="str">
        <f>VLOOKUP(B1,'Price list'!A3:K3,9,1)</f>
        <v>18.06 - 20.06.2024</v>
      </c>
      <c r="C2" s="11"/>
      <c r="D2" s="11"/>
      <c r="E2" s="11"/>
      <c r="F2" s="11"/>
      <c r="G2" s="11"/>
    </row>
    <row r="3" spans="1:13" s="8" customFormat="1" ht="15.75" x14ac:dyDescent="0.2">
      <c r="A3" s="10" t="s">
        <v>28</v>
      </c>
      <c r="B3" s="31">
        <v>9</v>
      </c>
      <c r="C3" s="11"/>
      <c r="D3" s="11"/>
      <c r="E3" s="11"/>
      <c r="F3" s="11"/>
      <c r="G3" s="11"/>
    </row>
    <row r="4" spans="1:13" s="8" customFormat="1" ht="15.75" x14ac:dyDescent="0.2">
      <c r="A4" s="10"/>
      <c r="B4" s="10"/>
      <c r="C4" s="11"/>
      <c r="D4" s="11"/>
      <c r="E4" s="11"/>
      <c r="F4" s="11"/>
      <c r="G4" s="11"/>
      <c r="K4" s="88"/>
      <c r="L4" s="66"/>
      <c r="M4" s="67"/>
    </row>
    <row r="5" spans="1:13" s="8" customFormat="1" ht="24.95" customHeight="1" x14ac:dyDescent="0.2">
      <c r="A5" s="10" t="s">
        <v>1</v>
      </c>
      <c r="B5" s="34">
        <v>18</v>
      </c>
      <c r="C5" s="15"/>
      <c r="D5" s="11"/>
      <c r="E5" s="11"/>
      <c r="F5" s="11"/>
      <c r="G5" s="11"/>
      <c r="K5" s="88"/>
      <c r="L5" s="66"/>
      <c r="M5" s="67"/>
    </row>
    <row r="6" spans="1:13" x14ac:dyDescent="0.2">
      <c r="A6" s="21"/>
      <c r="B6" s="21"/>
      <c r="C6" s="21"/>
      <c r="D6" s="21"/>
      <c r="E6" s="21"/>
      <c r="F6" s="21"/>
      <c r="G6" s="21"/>
      <c r="K6" s="68"/>
      <c r="L6" s="69"/>
      <c r="M6" s="70"/>
    </row>
    <row r="7" spans="1:13" ht="53.25" x14ac:dyDescent="0.2">
      <c r="A7" s="53"/>
      <c r="B7" s="12"/>
      <c r="C7" s="35" t="s">
        <v>18</v>
      </c>
      <c r="D7" s="36" t="s">
        <v>19</v>
      </c>
      <c r="E7" s="82" t="s">
        <v>20</v>
      </c>
      <c r="F7" s="83" t="s">
        <v>21</v>
      </c>
      <c r="G7" s="13"/>
      <c r="K7" s="67"/>
      <c r="L7" s="69"/>
      <c r="M7" s="70"/>
    </row>
    <row r="8" spans="1:13" x14ac:dyDescent="0.2">
      <c r="A8" s="21"/>
      <c r="B8" s="21"/>
      <c r="C8" s="37"/>
      <c r="D8" s="38"/>
      <c r="E8" s="39"/>
      <c r="F8" s="40"/>
      <c r="G8" s="13"/>
    </row>
    <row r="9" spans="1:13" x14ac:dyDescent="0.2">
      <c r="A9" s="71" t="s">
        <v>25</v>
      </c>
      <c r="B9" s="45" t="s">
        <v>40</v>
      </c>
      <c r="C9" s="43">
        <f>VLOOKUP($B$1,'Price list'!$A$1:$G$3,2,1)</f>
        <v>269</v>
      </c>
      <c r="D9" s="44">
        <f>VLOOKUP($B$1,'Price list'!$A$1:$G$3,3,1)</f>
        <v>282</v>
      </c>
      <c r="E9" s="51">
        <f>VLOOKUP($B$1,'Price list'!$A$1:$G$3,4,1)</f>
        <v>290</v>
      </c>
      <c r="F9" s="52">
        <f>VLOOKUP($B$1,'Price list'!$A$1:$G$3,5,1)</f>
        <v>299</v>
      </c>
      <c r="G9" s="13"/>
    </row>
    <row r="10" spans="1:13" x14ac:dyDescent="0.2">
      <c r="A10" s="85" t="s">
        <v>36</v>
      </c>
      <c r="B10" s="46"/>
      <c r="C10" s="49"/>
      <c r="D10" s="50"/>
      <c r="E10" s="51"/>
      <c r="F10" s="52"/>
      <c r="G10" s="13"/>
    </row>
    <row r="11" spans="1:13" x14ac:dyDescent="0.2">
      <c r="A11" s="42" t="s">
        <v>16</v>
      </c>
      <c r="B11" s="47">
        <f>VLOOKUP(B1,'Price list'!A3:K3,11,1)</f>
        <v>0.6</v>
      </c>
      <c r="C11" s="49">
        <f>$B5*$B$11</f>
        <v>10.799999999999999</v>
      </c>
      <c r="D11" s="50">
        <f>$B5*$B$11</f>
        <v>10.799999999999999</v>
      </c>
      <c r="E11" s="51">
        <f>$B5*$B$11</f>
        <v>10.799999999999999</v>
      </c>
      <c r="F11" s="52">
        <f>$B5*$B$11</f>
        <v>10.799999999999999</v>
      </c>
      <c r="G11" s="13"/>
    </row>
    <row r="12" spans="1:13" x14ac:dyDescent="0.2">
      <c r="A12" s="61" t="s">
        <v>17</v>
      </c>
      <c r="B12" s="47">
        <f>VLOOKUP(B1,'Price list'!A3:K3,10,1)</f>
        <v>8</v>
      </c>
      <c r="C12" s="49">
        <f>$B$5*$B$12</f>
        <v>144</v>
      </c>
      <c r="D12" s="50">
        <f>$B$5*$B$12</f>
        <v>144</v>
      </c>
      <c r="E12" s="51">
        <f>$B$5*$B$12</f>
        <v>144</v>
      </c>
      <c r="F12" s="52">
        <f>$B$5*$B$12</f>
        <v>144</v>
      </c>
      <c r="G12" s="13"/>
    </row>
    <row r="13" spans="1:13" x14ac:dyDescent="0.2">
      <c r="A13" s="65" t="s">
        <v>37</v>
      </c>
      <c r="B13" s="47">
        <f>VLOOKUP($B$1,'Price list'!$A$1:$G$3,6,1)</f>
        <v>890</v>
      </c>
      <c r="C13" s="49">
        <f>$B$13</f>
        <v>890</v>
      </c>
      <c r="D13" s="50">
        <f>$B$13</f>
        <v>890</v>
      </c>
      <c r="E13" s="51">
        <f>$B$13</f>
        <v>890</v>
      </c>
      <c r="F13" s="52">
        <f>$B$13</f>
        <v>890</v>
      </c>
      <c r="G13" s="13"/>
    </row>
    <row r="14" spans="1:13" ht="13.5" thickBot="1" x14ac:dyDescent="0.25">
      <c r="A14" s="63"/>
      <c r="B14" s="64"/>
      <c r="C14" s="57"/>
      <c r="D14" s="58"/>
      <c r="E14" s="59"/>
      <c r="F14" s="60"/>
      <c r="G14" s="13"/>
    </row>
    <row r="15" spans="1:13" ht="26.25" thickTop="1" x14ac:dyDescent="0.2">
      <c r="A15" s="55" t="s">
        <v>41</v>
      </c>
      <c r="B15" s="62"/>
      <c r="C15" s="56">
        <f>($B$5*C9)+C11+C12+C13</f>
        <v>5886.8</v>
      </c>
      <c r="D15" s="56">
        <f>($B$5*D9)+D11+D12+D13</f>
        <v>6120.8</v>
      </c>
      <c r="E15" s="56">
        <f>($B$5*E9)+E11+E12+E13</f>
        <v>6264.8</v>
      </c>
      <c r="F15" s="56">
        <f t="shared" ref="F15" si="0">($B$5*F9)+F11+F12+F13</f>
        <v>6426.8</v>
      </c>
      <c r="G15" s="13"/>
    </row>
    <row r="16" spans="1:13" x14ac:dyDescent="0.2">
      <c r="A16" s="76"/>
      <c r="B16" s="78"/>
      <c r="C16" s="77"/>
      <c r="D16" s="21"/>
      <c r="E16" s="21"/>
      <c r="F16" s="21"/>
      <c r="G16" s="13"/>
    </row>
    <row r="17" spans="1:7" ht="25.5" x14ac:dyDescent="0.2">
      <c r="A17" s="75" t="s">
        <v>42</v>
      </c>
      <c r="B17" s="75" t="s">
        <v>43</v>
      </c>
      <c r="C17" s="75"/>
      <c r="D17" s="75"/>
      <c r="E17" s="75"/>
      <c r="F17" s="75"/>
      <c r="G17" s="13"/>
    </row>
    <row r="18" spans="1:7" x14ac:dyDescent="0.2">
      <c r="A18" s="72" t="s">
        <v>29</v>
      </c>
      <c r="B18" s="73">
        <v>108</v>
      </c>
      <c r="C18" s="79">
        <f>(B18*$B$5)+$C$15</f>
        <v>7830.8</v>
      </c>
      <c r="D18" s="79">
        <f>(B18*$B$5)+$D$15</f>
        <v>8064.8</v>
      </c>
      <c r="E18" s="79">
        <f>(B18*$B$5)+$E$15</f>
        <v>8208.7999999999993</v>
      </c>
      <c r="F18" s="79">
        <f>(B18*$B$5)+$F$15</f>
        <v>8370.7999999999993</v>
      </c>
      <c r="G18" s="13"/>
    </row>
    <row r="19" spans="1:7" x14ac:dyDescent="0.2">
      <c r="A19" s="80" t="s">
        <v>45</v>
      </c>
      <c r="B19" s="81">
        <v>112</v>
      </c>
      <c r="C19" s="79">
        <f>(B19*$B$5)+$C$15</f>
        <v>7902.8</v>
      </c>
      <c r="D19" s="79">
        <f>(B19*$B$5)+$D$15</f>
        <v>8136.8</v>
      </c>
      <c r="E19" s="79">
        <f>(B19*$B$5)+$E$15</f>
        <v>8280.7999999999993</v>
      </c>
      <c r="F19" s="79">
        <f>(B19*$B$5)+$F$15</f>
        <v>8442.7999999999993</v>
      </c>
      <c r="G19" s="13"/>
    </row>
    <row r="20" spans="1:7" x14ac:dyDescent="0.2">
      <c r="A20" s="72" t="s">
        <v>46</v>
      </c>
      <c r="B20" s="73">
        <v>118</v>
      </c>
      <c r="C20" s="79">
        <f>(B20*$B$5)+$C$15</f>
        <v>8010.8</v>
      </c>
      <c r="D20" s="79">
        <f>(B20*$B$5)+$D$15</f>
        <v>8244.7999999999993</v>
      </c>
      <c r="E20" s="79">
        <f>(B20*$B$5)+$E$15</f>
        <v>8388.7999999999993</v>
      </c>
      <c r="F20" s="79">
        <f>(B20*$B$5)+$F$15</f>
        <v>8550.7999999999993</v>
      </c>
      <c r="G20" s="13"/>
    </row>
    <row r="21" spans="1:7" x14ac:dyDescent="0.2">
      <c r="A21" s="80" t="s">
        <v>47</v>
      </c>
      <c r="B21" s="81">
        <v>248</v>
      </c>
      <c r="C21" s="79">
        <f>(B21*$B$5)+$C$15</f>
        <v>10350.799999999999</v>
      </c>
      <c r="D21" s="79">
        <f>(B21*$B$5)+$D$15</f>
        <v>10584.8</v>
      </c>
      <c r="E21" s="79">
        <f>(B21*$B$5)+$E$15</f>
        <v>10728.8</v>
      </c>
      <c r="F21" s="79">
        <f>(B21*$B$5)+$F$15</f>
        <v>10890.8</v>
      </c>
      <c r="G21" s="13"/>
    </row>
    <row r="22" spans="1:7" ht="25.5" x14ac:dyDescent="0.2">
      <c r="A22" s="75"/>
      <c r="B22" s="75" t="s">
        <v>44</v>
      </c>
      <c r="C22" s="75"/>
      <c r="D22" s="75"/>
      <c r="E22" s="75"/>
      <c r="F22" s="75"/>
      <c r="G22" s="13"/>
    </row>
    <row r="23" spans="1:7" x14ac:dyDescent="0.2">
      <c r="A23" s="72" t="s">
        <v>29</v>
      </c>
      <c r="B23" s="73">
        <v>135</v>
      </c>
      <c r="C23" s="79">
        <f>(B23*$B$5)+$C$15</f>
        <v>8316.7999999999993</v>
      </c>
      <c r="D23" s="79">
        <f>(B23*$B$5)+$D$15</f>
        <v>8550.7999999999993</v>
      </c>
      <c r="E23" s="79">
        <f>(B23*$B$5)+$E$15</f>
        <v>8694.7999999999993</v>
      </c>
      <c r="F23" s="79">
        <f>(B23*$B$5)+$F$15</f>
        <v>8856.7999999999993</v>
      </c>
      <c r="G23" s="13"/>
    </row>
    <row r="24" spans="1:7" x14ac:dyDescent="0.2">
      <c r="A24" s="80" t="s">
        <v>45</v>
      </c>
      <c r="B24" s="81">
        <v>149</v>
      </c>
      <c r="C24" s="79">
        <f>(B24*$B$5)+$C$15</f>
        <v>8568.7999999999993</v>
      </c>
      <c r="D24" s="79">
        <f>(B24*$B$5)+$D$15</f>
        <v>8802.7999999999993</v>
      </c>
      <c r="E24" s="79">
        <f>(B24*$B$5)+$E$15</f>
        <v>8946.7999999999993</v>
      </c>
      <c r="F24" s="79">
        <f>(B24*$B$5)+$F$15</f>
        <v>9108.7999999999993</v>
      </c>
      <c r="G24" s="13"/>
    </row>
    <row r="25" spans="1:7" x14ac:dyDescent="0.2">
      <c r="A25" s="72" t="s">
        <v>46</v>
      </c>
      <c r="B25" s="73">
        <v>165</v>
      </c>
      <c r="C25" s="79">
        <f>(B25*$B$5)+$C$15</f>
        <v>8856.7999999999993</v>
      </c>
      <c r="D25" s="79">
        <f>(B25*$B$5)+$D$15</f>
        <v>9090.7999999999993</v>
      </c>
      <c r="E25" s="79">
        <f>(B25*$B$5)+$E$15</f>
        <v>9234.7999999999993</v>
      </c>
      <c r="F25" s="79">
        <f>(B25*$B$5)+$F$15</f>
        <v>9396.7999999999993</v>
      </c>
      <c r="G25" s="13"/>
    </row>
    <row r="26" spans="1:7" x14ac:dyDescent="0.2">
      <c r="A26" s="80" t="s">
        <v>47</v>
      </c>
      <c r="B26" s="81">
        <v>289</v>
      </c>
      <c r="C26" s="79">
        <f>(B26*$B$5)+$C$15</f>
        <v>11088.8</v>
      </c>
      <c r="D26" s="79">
        <f>(B26*$B$5)+$D$15</f>
        <v>11322.8</v>
      </c>
      <c r="E26" s="79">
        <f>(B26*$B$5)+$E$15</f>
        <v>11466.8</v>
      </c>
      <c r="F26" s="79">
        <f>(B26*$B$5)+$F$15</f>
        <v>11628.8</v>
      </c>
      <c r="G26" s="13"/>
    </row>
    <row r="27" spans="1:7" x14ac:dyDescent="0.2">
      <c r="A27" s="76"/>
      <c r="B27" s="78"/>
      <c r="C27" s="77"/>
      <c r="D27" s="21"/>
      <c r="E27" s="21"/>
      <c r="F27" s="21"/>
      <c r="G27" s="13"/>
    </row>
    <row r="28" spans="1:7" x14ac:dyDescent="0.2">
      <c r="A28" s="21"/>
      <c r="B28" s="21"/>
      <c r="C28" s="21"/>
      <c r="D28" s="21"/>
      <c r="E28" s="21"/>
      <c r="F28" s="21"/>
      <c r="G28" s="21"/>
    </row>
    <row r="29" spans="1:7" ht="15.75" x14ac:dyDescent="0.2">
      <c r="A29" s="10"/>
      <c r="B29" s="21"/>
      <c r="C29" s="41"/>
      <c r="D29" s="21"/>
      <c r="E29" s="21"/>
      <c r="F29" s="21"/>
      <c r="G29" s="21"/>
    </row>
    <row r="30" spans="1:7" x14ac:dyDescent="0.2">
      <c r="C30" s="21"/>
      <c r="D30" s="21"/>
      <c r="E30" s="21"/>
      <c r="F30" s="21"/>
      <c r="G30" s="21"/>
    </row>
    <row r="31" spans="1:7" ht="47.45" customHeight="1" x14ac:dyDescent="0.25">
      <c r="A31" s="84"/>
      <c r="B31" s="21"/>
      <c r="C31" s="89"/>
      <c r="D31" s="89"/>
      <c r="E31" s="89"/>
      <c r="F31" s="89"/>
      <c r="G31" s="21"/>
    </row>
    <row r="32" spans="1:7" x14ac:dyDescent="0.2">
      <c r="A32" s="21"/>
      <c r="B32" s="21"/>
      <c r="C32" s="48"/>
      <c r="D32" s="21"/>
      <c r="E32" s="21"/>
      <c r="F32" s="21"/>
      <c r="G32" s="21"/>
    </row>
    <row r="33" spans="1:7" x14ac:dyDescent="0.2">
      <c r="A33" s="21"/>
      <c r="B33" s="21"/>
      <c r="C33" s="21"/>
      <c r="D33" s="21"/>
      <c r="E33" s="21"/>
      <c r="F33" s="21"/>
      <c r="G33" s="21"/>
    </row>
    <row r="34" spans="1:7" x14ac:dyDescent="0.2">
      <c r="A34" s="21"/>
      <c r="B34" s="21"/>
      <c r="C34" s="48"/>
      <c r="D34" s="21"/>
      <c r="E34" s="21"/>
      <c r="F34" s="21"/>
      <c r="G34" s="21"/>
    </row>
    <row r="35" spans="1:7" x14ac:dyDescent="0.2">
      <c r="A35" s="21"/>
      <c r="B35" s="21"/>
      <c r="C35" s="21"/>
      <c r="D35" s="21"/>
      <c r="E35" s="21"/>
      <c r="F35" s="21"/>
      <c r="G35" s="21"/>
    </row>
    <row r="36" spans="1:7" x14ac:dyDescent="0.2">
      <c r="A36" s="21"/>
      <c r="B36" s="21"/>
      <c r="C36" s="48"/>
      <c r="D36" s="21"/>
      <c r="E36" s="21"/>
      <c r="F36" s="21"/>
      <c r="G36" s="21"/>
    </row>
    <row r="37" spans="1:7" x14ac:dyDescent="0.2">
      <c r="A37" s="21"/>
      <c r="B37" s="21"/>
      <c r="C37" s="21"/>
      <c r="D37" s="21"/>
      <c r="E37" s="21"/>
      <c r="F37" s="21"/>
      <c r="G37" s="21"/>
    </row>
    <row r="38" spans="1:7" x14ac:dyDescent="0.2">
      <c r="A38" s="21"/>
      <c r="B38" s="21"/>
      <c r="C38" s="48"/>
      <c r="D38" s="21"/>
      <c r="E38" s="21"/>
      <c r="F38" s="21"/>
      <c r="G38" s="21"/>
    </row>
    <row r="39" spans="1:7" x14ac:dyDescent="0.2">
      <c r="A39" s="21"/>
      <c r="B39" s="21"/>
      <c r="C39" s="21"/>
      <c r="D39" s="21"/>
      <c r="E39" s="21"/>
      <c r="F39" s="21"/>
      <c r="G39" s="21"/>
    </row>
    <row r="40" spans="1:7" x14ac:dyDescent="0.2">
      <c r="A40" s="21"/>
      <c r="B40" s="21"/>
      <c r="C40" s="48"/>
      <c r="D40" s="21"/>
      <c r="E40" s="21"/>
      <c r="F40" s="21"/>
      <c r="G40" s="21"/>
    </row>
    <row r="41" spans="1:7" x14ac:dyDescent="0.2">
      <c r="A41" s="21"/>
      <c r="B41" s="21"/>
      <c r="C41" s="21"/>
      <c r="D41" s="21"/>
      <c r="E41" s="21"/>
      <c r="F41" s="21"/>
      <c r="G41" s="21"/>
    </row>
    <row r="42" spans="1:7" x14ac:dyDescent="0.2">
      <c r="A42" s="86" t="s">
        <v>38</v>
      </c>
      <c r="B42" s="91" t="s">
        <v>48</v>
      </c>
      <c r="C42" s="91"/>
      <c r="D42" s="91"/>
      <c r="E42" s="91"/>
      <c r="F42" s="91"/>
      <c r="G42" s="21"/>
    </row>
    <row r="43" spans="1:7" x14ac:dyDescent="0.2">
      <c r="A43" s="41"/>
      <c r="B43" s="21"/>
      <c r="C43" s="21"/>
      <c r="D43" s="21"/>
      <c r="E43" s="21"/>
      <c r="F43" s="21"/>
      <c r="G43" s="21"/>
    </row>
    <row r="44" spans="1:7" ht="25.5" x14ac:dyDescent="0.2">
      <c r="A44" s="87" t="s">
        <v>39</v>
      </c>
      <c r="B44" s="90" t="s">
        <v>49</v>
      </c>
      <c r="C44" s="90"/>
      <c r="D44" s="90"/>
      <c r="E44" s="90"/>
      <c r="F44" s="90"/>
      <c r="G44" s="21"/>
    </row>
    <row r="45" spans="1:7" x14ac:dyDescent="0.2">
      <c r="A45" s="21"/>
      <c r="B45" s="21"/>
      <c r="C45" s="21"/>
      <c r="D45" s="21"/>
      <c r="E45" s="21"/>
      <c r="F45" s="21"/>
      <c r="G45" s="21"/>
    </row>
    <row r="46" spans="1:7" x14ac:dyDescent="0.2">
      <c r="A46" s="21"/>
      <c r="B46" s="21"/>
      <c r="C46" s="48"/>
      <c r="D46" s="21"/>
      <c r="E46" s="21"/>
      <c r="F46" s="21"/>
      <c r="G46" s="21"/>
    </row>
  </sheetData>
  <sheetProtection algorithmName="SHA-512" hashValue="6gaF1sHJuMuuuvYisgSNYsl2r/vxgdRvhUrJ1hsOWXmAzA5c2GQY5RMziPZPrddQ6r6M8Pv/UVPVD12/7322Ng==" saltValue="U62hd+VxcBtWXkr/Efq0xg==" spinCount="100000" sheet="1" objects="1" scenarios="1"/>
  <mergeCells count="4">
    <mergeCell ref="K4:K5"/>
    <mergeCell ref="C31:F31"/>
    <mergeCell ref="B42:F42"/>
    <mergeCell ref="B44:F44"/>
  </mergeCells>
  <conditionalFormatting sqref="B42 B6">
    <cfRule type="cellIs" dxfId="5" priority="12" stopIfTrue="1" operator="greaterThan">
      <formula>""""""</formula>
    </cfRule>
  </conditionalFormatting>
  <conditionalFormatting sqref="B42">
    <cfRule type="containsText" dxfId="4" priority="10" stopIfTrue="1" operator="containsText" text="No price information available yet">
      <formula>NOT(ISERROR(SEARCH("No price information available yet",B42)))</formula>
    </cfRule>
    <cfRule type="containsText" dxfId="3" priority="11" stopIfTrue="1" operator="containsText" text="Application no longer possible">
      <formula>NOT(ISERROR(SEARCH("Application no longer possible",B42)))</formula>
    </cfRule>
  </conditionalFormatting>
  <conditionalFormatting sqref="B44">
    <cfRule type="containsText" dxfId="2" priority="1" stopIfTrue="1" operator="containsText" text="No price information available yet">
      <formula>NOT(ISERROR(SEARCH("No price information available yet",B44)))</formula>
    </cfRule>
    <cfRule type="containsText" dxfId="1" priority="2" stopIfTrue="1" operator="containsText" text="Application no longer possible">
      <formula>NOT(ISERROR(SEARCH("Application no longer possible",B44)))</formula>
    </cfRule>
    <cfRule type="cellIs" dxfId="0" priority="3" stopIfTrue="1" operator="greaterThan">
      <formula>""""""</formula>
    </cfRule>
  </conditionalFormatting>
  <hyperlinks>
    <hyperlink ref="B44" r:id="rId1" xr:uid="{326AF4FF-5324-4675-AEF8-D6E2860F1B8F}"/>
    <hyperlink ref="B44:F44" r:id="rId2" display="https://www.stuttgartmesseserviceportal.de/LMS/web/OBS/Events.aspx" xr:uid="{FE1FEFA2-0A71-4C7F-995C-05015589776E}"/>
    <hyperlink ref="B42" r:id="rId3" xr:uid="{3A8284A5-AAD1-45F1-89E5-B88DD80CFEA9}"/>
    <hyperlink ref="B42:F42" r:id="rId4" display="https://www.medteclive.com/de/fuer-aussteller/aussteller-werden" xr:uid="{6FE879A0-1820-4651-9DBB-4034D17509F0}"/>
  </hyperlinks>
  <pageMargins left="0.7" right="0.7" top="0.78740157499999996" bottom="0.78740157499999996" header="0.3" footer="0.3"/>
  <pageSetup paperSize="9" scale="83" orientation="landscape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"/>
  <sheetViews>
    <sheetView workbookViewId="0"/>
  </sheetViews>
  <sheetFormatPr baseColWidth="10" defaultColWidth="11.42578125"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92e6919-6a20-4e29-8e7b-8ac6c3d4720e" xsi:nil="true"/>
    <lcf76f155ced4ddcb4097134ff3c332f xmlns="d82ff148-bce3-4911-8ecb-f2f67bf3030b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EFBE9A70B2AA241854CC03F5780DBB6" ma:contentTypeVersion="18" ma:contentTypeDescription="Ein neues Dokument erstellen." ma:contentTypeScope="" ma:versionID="96a1eaa85a1fbd3a5c846dbb29634e8c">
  <xsd:schema xmlns:xsd="http://www.w3.org/2001/XMLSchema" xmlns:xs="http://www.w3.org/2001/XMLSchema" xmlns:p="http://schemas.microsoft.com/office/2006/metadata/properties" xmlns:ns2="d82ff148-bce3-4911-8ecb-f2f67bf3030b" xmlns:ns3="392e6919-6a20-4e29-8e7b-8ac6c3d4720e" targetNamespace="http://schemas.microsoft.com/office/2006/metadata/properties" ma:root="true" ma:fieldsID="1722d22a3c4ca01293343d48a4c27038" ns2:_="" ns3:_="">
    <xsd:import namespace="d82ff148-bce3-4911-8ecb-f2f67bf3030b"/>
    <xsd:import namespace="392e6919-6a20-4e29-8e7b-8ac6c3d472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2ff148-bce3-4911-8ecb-f2f67bf303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b2f541c0-ce00-4fca-9e3b-5bc4e8657f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2e6919-6a20-4e29-8e7b-8ac6c3d4720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cb8032-d369-45a6-8aec-7b988a209d4f}" ma:internalName="TaxCatchAll" ma:showField="CatchAllData" ma:web="392e6919-6a20-4e29-8e7b-8ac6c3d472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8DAD04-3F7D-4A81-AB60-D1F594946CAC}">
  <ds:schemaRefs>
    <ds:schemaRef ds:uri="http://purl.org/dc/elements/1.1/"/>
    <ds:schemaRef ds:uri="http://schemas.microsoft.com/office/2006/documentManagement/types"/>
    <ds:schemaRef ds:uri="d82ff148-bce3-4911-8ecb-f2f67bf3030b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392e6919-6a20-4e29-8e7b-8ac6c3d4720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B343C69-FCFF-4D82-8AB2-9AFD453FCB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2ff148-bce3-4911-8ecb-f2f67bf3030b"/>
    <ds:schemaRef ds:uri="392e6919-6a20-4e29-8e7b-8ac6c3d472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8FA34E-B0E6-496E-928F-11D5EF451884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b328ba9f-9856-4d27-b178-5d157ddf1d93}" enabled="0" method="" siteId="{b328ba9f-9856-4d27-b178-5d157ddf1d9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Price list</vt:lpstr>
      <vt:lpstr>Kostenübersicht</vt:lpstr>
      <vt:lpstr>Tabelle1</vt:lpstr>
      <vt:lpstr>Kostenübersicht!Druckbereich</vt:lpstr>
      <vt:lpstr>exhibition_list</vt:lpstr>
      <vt:lpstr>Exhibitions_List</vt:lpstr>
    </vt:vector>
  </TitlesOfParts>
  <Manager>703</Manager>
  <Company>NürnbergMesse GmbH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Fair Calculator</dc:title>
  <dc:subject/>
  <dc:creator>Tino Popp</dc:creator>
  <cp:keywords/>
  <dc:description/>
  <cp:lastModifiedBy>Jessica Nether</cp:lastModifiedBy>
  <cp:lastPrinted>2024-01-26T15:58:41Z</cp:lastPrinted>
  <dcterms:created xsi:type="dcterms:W3CDTF">2004-08-02T14:06:46Z</dcterms:created>
  <dcterms:modified xsi:type="dcterms:W3CDTF">2024-02-14T14:49:37Z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0x0101009EFBE9A70B2AA241854CC03F5780DBB6</vt:lpwstr>
  </property>
  <property fmtid="{D5CDD505-2E9C-101B-9397-08002B2CF9AE}" pid="3" name="MediaServiceImageTags">
    <vt:lpwstr/>
  </property>
</Properties>
</file>